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3" r:id="rId1"/>
    <sheet name="Лист2" sheetId="4" r:id="rId2"/>
  </sheets>
  <calcPr calcId="125725"/>
</workbook>
</file>

<file path=xl/calcChain.xml><?xml version="1.0" encoding="utf-8"?>
<calcChain xmlns="http://schemas.openxmlformats.org/spreadsheetml/2006/main">
  <c r="E19" i="4"/>
  <c r="J16"/>
  <c r="I7" l="1"/>
  <c r="G7"/>
  <c r="F7"/>
  <c r="D6"/>
  <c r="E6" s="1"/>
  <c r="D5"/>
  <c r="G16"/>
  <c r="H16"/>
  <c r="I16"/>
  <c r="F16"/>
  <c r="D30"/>
  <c r="E30" s="1"/>
  <c r="E29"/>
  <c r="E28"/>
  <c r="E27"/>
  <c r="E15"/>
  <c r="E14"/>
  <c r="E13"/>
  <c r="E12"/>
  <c r="E11"/>
  <c r="E10"/>
  <c r="E9"/>
  <c r="E8"/>
  <c r="E5"/>
  <c r="D4"/>
  <c r="D3" l="1"/>
  <c r="E4"/>
  <c r="G17" l="1"/>
  <c r="G18" s="1"/>
  <c r="G19" s="1"/>
  <c r="H17"/>
  <c r="H18" s="1"/>
  <c r="H19" s="1"/>
  <c r="F17"/>
  <c r="J17" s="1"/>
  <c r="D7"/>
  <c r="E7" s="1"/>
  <c r="D16"/>
  <c r="E16" s="1"/>
  <c r="F18" l="1"/>
  <c r="J18" s="1"/>
  <c r="D31"/>
  <c r="E31" s="1"/>
  <c r="F19" l="1"/>
</calcChain>
</file>

<file path=xl/sharedStrings.xml><?xml version="1.0" encoding="utf-8"?>
<sst xmlns="http://schemas.openxmlformats.org/spreadsheetml/2006/main" count="98" uniqueCount="77">
  <si>
    <t>Всего за год</t>
  </si>
  <si>
    <t>Сумма взноса</t>
  </si>
  <si>
    <t>РАСХОДНАЯ ЧАСТЬ</t>
  </si>
  <si>
    <t>Изготовление противопожарных щитов</t>
  </si>
  <si>
    <t>ИТОГО:</t>
  </si>
  <si>
    <t>Сумма в месяц</t>
  </si>
  <si>
    <t>Вывоз мусора</t>
  </si>
  <si>
    <t>3000руб. Х 2</t>
  </si>
  <si>
    <t>5000руб. Х 25</t>
  </si>
  <si>
    <t>Заработная плата</t>
  </si>
  <si>
    <t>Председатель</t>
  </si>
  <si>
    <t>Налог на землю</t>
  </si>
  <si>
    <t>Эл.энергия</t>
  </si>
  <si>
    <t>Видеонаблюдение</t>
  </si>
  <si>
    <t>Текущие расходы на содержание ДНП</t>
  </si>
  <si>
    <t>Целевые средства</t>
  </si>
  <si>
    <t>Взносы в ПФР, ОМС, ФСС</t>
  </si>
  <si>
    <t>70м х 2000</t>
  </si>
  <si>
    <t>Председатель правления</t>
  </si>
  <si>
    <t>Землянов А.М.</t>
  </si>
  <si>
    <t>Содержание дорог (снег)</t>
  </si>
  <si>
    <t>ВСЕГО:</t>
  </si>
  <si>
    <t>Ограждение мест общего пользования</t>
  </si>
  <si>
    <t>8.</t>
  </si>
  <si>
    <t>Канцелярские и почтовые расходы</t>
  </si>
  <si>
    <t>Хозяйственные расходы</t>
  </si>
  <si>
    <t>Установка автоматического шлагбаума (ворот)</t>
  </si>
  <si>
    <t>Услуги банка</t>
  </si>
  <si>
    <t>Охрана</t>
  </si>
  <si>
    <t>ТБО</t>
  </si>
  <si>
    <t>Дороги</t>
  </si>
  <si>
    <t>Сторож (7 мес)</t>
  </si>
  <si>
    <t>Рабочий (5мес)</t>
  </si>
  <si>
    <t>Накладные</t>
  </si>
  <si>
    <t>Всего:</t>
  </si>
  <si>
    <t>из расчета на 1 домовладение</t>
  </si>
  <si>
    <t>Обще-хозяйствен</t>
  </si>
  <si>
    <t>Сумма в мес.</t>
  </si>
  <si>
    <t>Смета на содержание поселка "Яхрома Ривер" в 2019 году.</t>
  </si>
  <si>
    <t>Оборудование площадки для установки мусорных контейнеров</t>
  </si>
  <si>
    <t>Покупка мусорных контейнеров 0,8 куб.м с крышкой</t>
  </si>
  <si>
    <t>Ед.изм.</t>
  </si>
  <si>
    <t>Цена за ед.</t>
  </si>
  <si>
    <t>шт</t>
  </si>
  <si>
    <t>куб.м.</t>
  </si>
  <si>
    <t>Ремонт дороги от уч.1 до уч.87 подсыпка гравий</t>
  </si>
  <si>
    <t>месяц</t>
  </si>
  <si>
    <t>Уборка территории от мусора 2 раза в год</t>
  </si>
  <si>
    <t>Оплата сервиса "Домсканер" 2 раза в год</t>
  </si>
  <si>
    <t>Вывоз мусора по данным http://dmitrov-eko.ru</t>
  </si>
  <si>
    <t>Покупка контейнеров для мусора по данным http://dmitrov-eko.ru</t>
  </si>
  <si>
    <t>Установка антивандального шлагбаума http://securityrussia.com</t>
  </si>
  <si>
    <t>Сервис "Домсканер" по данным http://domscanner.ru/</t>
  </si>
  <si>
    <t>Кол-во</t>
  </si>
  <si>
    <t>Земельный налог</t>
  </si>
  <si>
    <t>год</t>
  </si>
  <si>
    <t>Информационный стенд по данным www.masterstend.ru/</t>
  </si>
  <si>
    <t>Земельный налог по данным pkk5.rosreestr.ru</t>
  </si>
  <si>
    <t>З/п Бухгалтер</t>
  </si>
  <si>
    <t>Канцелярские товары</t>
  </si>
  <si>
    <t xml:space="preserve">З/п администратор сайта http://www.tsn-yariver.ru/ </t>
  </si>
  <si>
    <t>Оплата сайта http://www.tsn-yariver.ru/ (хостинг, домен)</t>
  </si>
  <si>
    <t>Информационное оповещение (СМС-рассылки), 380 человек</t>
  </si>
  <si>
    <t>Объединение 4-х зем.уч. под дорогами в один</t>
  </si>
  <si>
    <t>Транспортные расходы</t>
  </si>
  <si>
    <t>Телефон</t>
  </si>
  <si>
    <t>Итого на сотку владеемого участка в год (продано 4310сот.)</t>
  </si>
  <si>
    <t xml:space="preserve">Вывоз мусора 1 раз в неделю </t>
  </si>
  <si>
    <t>З/п Председатель ТСН, 100 руб/мес/участок, мин. 30000 руб.</t>
  </si>
  <si>
    <t>смена 7+1</t>
  </si>
  <si>
    <t>Запрос сведений в Росреестре на неизвестных владельцев участков</t>
  </si>
  <si>
    <t>Непредвиденные расходы (доверенности, услуги, ремонты и т.д.) 1%</t>
  </si>
  <si>
    <t>Расчистка дорог от снега (Договор с подрядной организацией)</t>
  </si>
  <si>
    <t>Установка антивандального шлагбаума, монтаж, доставка, гарантия.</t>
  </si>
  <si>
    <t>Эл-во (шлагбаум, камеры, фонари на въезде, интернет)</t>
  </si>
  <si>
    <t>Установка информационного стенда на въезде</t>
  </si>
  <si>
    <t>Юридические услуги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</si>
</sst>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8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0" borderId="1" xfId="0" applyFont="1" applyBorder="1"/>
    <xf numFmtId="0" fontId="1" fillId="0" borderId="0" xfId="0" applyFont="1" applyBorder="1"/>
    <xf numFmtId="0" fontId="2" fillId="0" borderId="1" xfId="0" applyFont="1" applyBorder="1"/>
    <xf numFmtId="0" fontId="2" fillId="0" borderId="0" xfId="0" applyFont="1"/>
    <xf numFmtId="0" fontId="3" fillId="0" borderId="1" xfId="0" applyFont="1" applyBorder="1"/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/>
    <xf numFmtId="0" fontId="3" fillId="0" borderId="2" xfId="0" applyFont="1" applyBorder="1"/>
    <xf numFmtId="2" fontId="2" fillId="0" borderId="1" xfId="0" applyNumberFormat="1" applyFont="1" applyBorder="1"/>
    <xf numFmtId="0" fontId="2" fillId="0" borderId="2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Fill="1" applyBorder="1"/>
    <xf numFmtId="1" fontId="2" fillId="0" borderId="1" xfId="0" applyNumberFormat="1" applyFont="1" applyBorder="1"/>
    <xf numFmtId="0" fontId="2" fillId="0" borderId="2" xfId="0" applyFont="1" applyBorder="1" applyAlignment="1">
      <alignment horizontal="left" vertical="top" wrapText="1"/>
    </xf>
    <xf numFmtId="1" fontId="3" fillId="0" borderId="1" xfId="0" applyNumberFormat="1" applyFont="1" applyBorder="1"/>
    <xf numFmtId="0" fontId="2" fillId="0" borderId="1" xfId="0" applyFont="1" applyBorder="1" applyAlignment="1">
      <alignment horizontal="center" vertical="top" wrapText="1"/>
    </xf>
    <xf numFmtId="0" fontId="3" fillId="0" borderId="0" xfId="0" applyFont="1" applyBorder="1"/>
    <xf numFmtId="1" fontId="3" fillId="0" borderId="0" xfId="0" applyNumberFormat="1" applyFont="1" applyBorder="1"/>
    <xf numFmtId="2" fontId="2" fillId="0" borderId="0" xfId="0" applyNumberFormat="1" applyFont="1" applyBorder="1"/>
    <xf numFmtId="1" fontId="1" fillId="0" borderId="0" xfId="0" applyNumberFormat="1" applyFont="1"/>
    <xf numFmtId="0" fontId="2" fillId="0" borderId="5" xfId="0" applyFont="1" applyBorder="1"/>
    <xf numFmtId="0" fontId="2" fillId="0" borderId="0" xfId="0" applyFont="1" applyBorder="1"/>
    <xf numFmtId="0" fontId="1" fillId="0" borderId="1" xfId="0" applyFont="1" applyBorder="1" applyAlignment="1">
      <alignment wrapText="1"/>
    </xf>
    <xf numFmtId="1" fontId="1" fillId="0" borderId="1" xfId="0" applyNumberFormat="1" applyFont="1" applyBorder="1"/>
    <xf numFmtId="1" fontId="2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6" fillId="0" borderId="2" xfId="0" applyFont="1" applyBorder="1"/>
    <xf numFmtId="0" fontId="6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/>
    <xf numFmtId="0" fontId="5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right"/>
    </xf>
    <xf numFmtId="1" fontId="5" fillId="0" borderId="0" xfId="0" applyNumberFormat="1" applyFont="1" applyBorder="1"/>
    <xf numFmtId="0" fontId="1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2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>
      <selection activeCell="K17" sqref="K17"/>
    </sheetView>
  </sheetViews>
  <sheetFormatPr defaultRowHeight="15"/>
  <cols>
    <col min="1" max="1" width="4.28515625" style="4" customWidth="1"/>
    <col min="2" max="2" width="64.28515625" style="1" customWidth="1"/>
    <col min="3" max="3" width="14.7109375" style="1" customWidth="1"/>
    <col min="4" max="4" width="16.5703125" style="1" customWidth="1"/>
    <col min="5" max="5" width="9.28515625" style="1" customWidth="1"/>
    <col min="6" max="6" width="12" style="1" customWidth="1"/>
    <col min="7" max="7" width="10.140625" customWidth="1"/>
    <col min="8" max="16384" width="9.140625" style="1"/>
  </cols>
  <sheetData>
    <row r="1" spans="1:10">
      <c r="C1" s="51"/>
      <c r="D1" s="51"/>
      <c r="E1" s="51"/>
    </row>
    <row r="2" spans="1:10" ht="18.75">
      <c r="A2" s="3"/>
      <c r="B2" s="53" t="s">
        <v>38</v>
      </c>
      <c r="C2" s="54"/>
      <c r="D2" s="54"/>
      <c r="E2" s="55"/>
    </row>
    <row r="3" spans="1:10">
      <c r="C3" s="52"/>
      <c r="D3" s="52"/>
      <c r="E3" s="52"/>
    </row>
    <row r="4" spans="1:10" ht="15.75">
      <c r="A4" s="3"/>
      <c r="B4" s="31" t="s">
        <v>2</v>
      </c>
      <c r="C4" s="34" t="s">
        <v>37</v>
      </c>
      <c r="D4" s="36" t="s">
        <v>0</v>
      </c>
      <c r="E4" s="35" t="s">
        <v>53</v>
      </c>
      <c r="F4" s="35" t="s">
        <v>42</v>
      </c>
      <c r="G4" s="35" t="s">
        <v>41</v>
      </c>
    </row>
    <row r="5" spans="1:10">
      <c r="A5" s="3">
        <v>1</v>
      </c>
      <c r="B5" s="29" t="s">
        <v>39</v>
      </c>
      <c r="C5" s="47"/>
      <c r="D5" s="48">
        <v>45000</v>
      </c>
      <c r="E5" s="43">
        <v>1</v>
      </c>
      <c r="F5" s="50">
        <v>45000</v>
      </c>
      <c r="G5" s="45" t="s">
        <v>43</v>
      </c>
    </row>
    <row r="6" spans="1:10">
      <c r="A6" s="3">
        <v>2</v>
      </c>
      <c r="B6" s="29" t="s">
        <v>40</v>
      </c>
      <c r="C6" s="48"/>
      <c r="D6" s="48">
        <v>42000</v>
      </c>
      <c r="E6" s="43">
        <v>4</v>
      </c>
      <c r="F6" s="50">
        <v>10500</v>
      </c>
      <c r="G6" s="45" t="s">
        <v>43</v>
      </c>
      <c r="J6" s="39"/>
    </row>
    <row r="7" spans="1:10">
      <c r="A7" s="3">
        <v>3</v>
      </c>
      <c r="B7" s="29" t="s">
        <v>67</v>
      </c>
      <c r="C7" s="48">
        <v>11084</v>
      </c>
      <c r="D7" s="48">
        <v>133017</v>
      </c>
      <c r="E7" s="43">
        <v>3.2</v>
      </c>
      <c r="F7" s="50">
        <v>866</v>
      </c>
      <c r="G7" s="45" t="s">
        <v>44</v>
      </c>
    </row>
    <row r="8" spans="1:10">
      <c r="A8" s="3">
        <v>4</v>
      </c>
      <c r="B8" s="29" t="s">
        <v>45</v>
      </c>
      <c r="C8" s="48"/>
      <c r="D8" s="48">
        <v>46000</v>
      </c>
      <c r="E8" s="43">
        <v>1</v>
      </c>
      <c r="F8" s="50"/>
      <c r="G8" s="45"/>
    </row>
    <row r="9" spans="1:10">
      <c r="A9" s="3">
        <v>5</v>
      </c>
      <c r="B9" s="32" t="s">
        <v>72</v>
      </c>
      <c r="C9" s="47">
        <v>34560</v>
      </c>
      <c r="D9" s="49">
        <v>172800</v>
      </c>
      <c r="E9" s="43">
        <v>12</v>
      </c>
      <c r="F9" s="50">
        <v>14400</v>
      </c>
      <c r="G9" s="45" t="s">
        <v>69</v>
      </c>
    </row>
    <row r="10" spans="1:10">
      <c r="A10" s="3">
        <v>6</v>
      </c>
      <c r="B10" s="32" t="s">
        <v>73</v>
      </c>
      <c r="C10" s="47"/>
      <c r="D10" s="48">
        <v>140000</v>
      </c>
      <c r="E10" s="43">
        <v>1</v>
      </c>
      <c r="F10" s="50">
        <v>140000</v>
      </c>
      <c r="G10" s="45" t="s">
        <v>43</v>
      </c>
    </row>
    <row r="11" spans="1:10">
      <c r="A11" s="3">
        <v>7</v>
      </c>
      <c r="B11" s="32" t="s">
        <v>47</v>
      </c>
      <c r="C11" s="47">
        <v>6000</v>
      </c>
      <c r="D11" s="48">
        <v>12000</v>
      </c>
      <c r="E11" s="43">
        <v>2</v>
      </c>
      <c r="F11" s="50">
        <v>6000</v>
      </c>
      <c r="G11" s="45" t="s">
        <v>43</v>
      </c>
    </row>
    <row r="12" spans="1:10">
      <c r="A12" s="3">
        <v>8</v>
      </c>
      <c r="B12" s="32" t="s">
        <v>48</v>
      </c>
      <c r="C12" s="47"/>
      <c r="D12" s="48">
        <v>20000</v>
      </c>
      <c r="E12" s="43">
        <v>2</v>
      </c>
      <c r="F12" s="50">
        <v>10000</v>
      </c>
      <c r="G12" s="45" t="s">
        <v>43</v>
      </c>
    </row>
    <row r="13" spans="1:10">
      <c r="A13" s="3">
        <v>9</v>
      </c>
      <c r="B13" s="33" t="s">
        <v>74</v>
      </c>
      <c r="C13" s="47">
        <v>1200</v>
      </c>
      <c r="D13" s="48">
        <v>14400</v>
      </c>
      <c r="E13" s="43">
        <v>12</v>
      </c>
      <c r="F13" s="50">
        <v>1200</v>
      </c>
      <c r="G13" s="45" t="s">
        <v>46</v>
      </c>
    </row>
    <row r="14" spans="1:10">
      <c r="A14" s="3">
        <v>10</v>
      </c>
      <c r="B14" s="33" t="s">
        <v>75</v>
      </c>
      <c r="C14" s="47"/>
      <c r="D14" s="48">
        <v>20720</v>
      </c>
      <c r="E14" s="43">
        <v>1</v>
      </c>
      <c r="F14" s="50">
        <v>20720</v>
      </c>
      <c r="G14" s="45" t="s">
        <v>43</v>
      </c>
    </row>
    <row r="15" spans="1:10">
      <c r="A15" s="3">
        <v>11</v>
      </c>
      <c r="B15" s="33" t="s">
        <v>54</v>
      </c>
      <c r="C15" s="47"/>
      <c r="D15" s="48">
        <v>147718</v>
      </c>
      <c r="E15" s="43">
        <v>1</v>
      </c>
      <c r="F15" s="50">
        <v>147718</v>
      </c>
      <c r="G15" s="45" t="s">
        <v>55</v>
      </c>
    </row>
    <row r="16" spans="1:10">
      <c r="A16" s="3">
        <v>12</v>
      </c>
      <c r="B16" s="33" t="s">
        <v>62</v>
      </c>
      <c r="C16" s="47"/>
      <c r="D16" s="48">
        <v>1520</v>
      </c>
      <c r="E16" s="43">
        <v>2</v>
      </c>
      <c r="F16" s="50">
        <v>2</v>
      </c>
      <c r="G16" s="45" t="s">
        <v>43</v>
      </c>
    </row>
    <row r="17" spans="1:7">
      <c r="A17" s="3">
        <v>13</v>
      </c>
      <c r="B17" s="33" t="s">
        <v>58</v>
      </c>
      <c r="C17" s="47">
        <v>15000</v>
      </c>
      <c r="D17" s="48">
        <v>180000</v>
      </c>
      <c r="E17" s="43">
        <v>12</v>
      </c>
      <c r="F17" s="50">
        <v>15000</v>
      </c>
      <c r="G17" s="45" t="s">
        <v>46</v>
      </c>
    </row>
    <row r="18" spans="1:7">
      <c r="A18" s="3">
        <v>14</v>
      </c>
      <c r="B18" s="33" t="s">
        <v>68</v>
      </c>
      <c r="C18" s="47">
        <v>30000</v>
      </c>
      <c r="D18" s="48">
        <v>360000</v>
      </c>
      <c r="E18" s="43">
        <v>12</v>
      </c>
      <c r="F18" s="50">
        <v>30000</v>
      </c>
      <c r="G18" s="45" t="s">
        <v>46</v>
      </c>
    </row>
    <row r="19" spans="1:7">
      <c r="A19" s="3">
        <v>15</v>
      </c>
      <c r="B19" s="33" t="s">
        <v>59</v>
      </c>
      <c r="C19" s="47"/>
      <c r="D19" s="48">
        <v>5000</v>
      </c>
      <c r="E19" s="43">
        <v>1</v>
      </c>
      <c r="F19" s="50">
        <v>5000</v>
      </c>
      <c r="G19" s="45" t="s">
        <v>55</v>
      </c>
    </row>
    <row r="20" spans="1:7">
      <c r="A20" s="3">
        <v>16</v>
      </c>
      <c r="B20" s="33" t="s">
        <v>61</v>
      </c>
      <c r="C20" s="47"/>
      <c r="D20" s="48">
        <v>3000</v>
      </c>
      <c r="E20" s="43">
        <v>1</v>
      </c>
      <c r="F20" s="50">
        <v>3000</v>
      </c>
      <c r="G20" s="45" t="s">
        <v>55</v>
      </c>
    </row>
    <row r="21" spans="1:7">
      <c r="A21" s="3">
        <v>17</v>
      </c>
      <c r="B21" s="33" t="s">
        <v>60</v>
      </c>
      <c r="C21" s="47">
        <v>2000</v>
      </c>
      <c r="D21" s="48">
        <v>24000</v>
      </c>
      <c r="E21" s="43">
        <v>12</v>
      </c>
      <c r="F21" s="50">
        <v>2000</v>
      </c>
      <c r="G21" s="45" t="s">
        <v>46</v>
      </c>
    </row>
    <row r="22" spans="1:7">
      <c r="A22" s="3">
        <v>18</v>
      </c>
      <c r="B22" s="33" t="s">
        <v>63</v>
      </c>
      <c r="C22" s="47"/>
      <c r="D22" s="48">
        <v>48000</v>
      </c>
      <c r="E22" s="43">
        <v>4</v>
      </c>
      <c r="F22" s="50">
        <v>12000</v>
      </c>
      <c r="G22" s="45" t="s">
        <v>55</v>
      </c>
    </row>
    <row r="23" spans="1:7">
      <c r="A23" s="3">
        <v>19</v>
      </c>
      <c r="B23" s="33" t="s">
        <v>64</v>
      </c>
      <c r="C23" s="47">
        <v>1000</v>
      </c>
      <c r="D23" s="48">
        <v>12000</v>
      </c>
      <c r="E23" s="43">
        <v>12</v>
      </c>
      <c r="F23" s="50">
        <v>1000</v>
      </c>
      <c r="G23" s="45" t="s">
        <v>46</v>
      </c>
    </row>
    <row r="24" spans="1:7">
      <c r="A24" s="3">
        <v>20</v>
      </c>
      <c r="B24" s="33" t="s">
        <v>65</v>
      </c>
      <c r="C24" s="47">
        <v>500</v>
      </c>
      <c r="D24" s="48">
        <v>6000</v>
      </c>
      <c r="E24" s="43">
        <v>12</v>
      </c>
      <c r="F24" s="50">
        <v>500</v>
      </c>
      <c r="G24" s="45" t="s">
        <v>46</v>
      </c>
    </row>
    <row r="25" spans="1:7">
      <c r="A25" s="3">
        <v>21</v>
      </c>
      <c r="B25" s="33" t="s">
        <v>76</v>
      </c>
      <c r="C25" s="47">
        <v>5000</v>
      </c>
      <c r="D25" s="48">
        <v>60000</v>
      </c>
      <c r="E25" s="43">
        <v>12</v>
      </c>
      <c r="F25" s="50">
        <v>5000</v>
      </c>
      <c r="G25" s="45" t="s">
        <v>46</v>
      </c>
    </row>
    <row r="26" spans="1:7">
      <c r="A26" s="3">
        <v>22</v>
      </c>
      <c r="B26" s="33" t="s">
        <v>71</v>
      </c>
      <c r="C26" s="47"/>
      <c r="D26" s="48">
        <v>15000</v>
      </c>
      <c r="E26" s="43"/>
      <c r="F26" s="50"/>
      <c r="G26" s="45" t="s">
        <v>55</v>
      </c>
    </row>
    <row r="27" spans="1:7">
      <c r="A27" s="3">
        <v>23</v>
      </c>
      <c r="B27" s="33" t="s">
        <v>70</v>
      </c>
      <c r="C27" s="47"/>
      <c r="D27" s="48">
        <v>13300</v>
      </c>
      <c r="E27" s="43">
        <v>38</v>
      </c>
      <c r="F27" s="50">
        <v>350</v>
      </c>
      <c r="G27" s="45" t="s">
        <v>43</v>
      </c>
    </row>
    <row r="28" spans="1:7" ht="15" customHeight="1">
      <c r="A28" s="3"/>
      <c r="B28" s="30" t="s">
        <v>4</v>
      </c>
      <c r="C28" s="46"/>
      <c r="D28" s="46">
        <v>1521475</v>
      </c>
      <c r="E28" s="44"/>
      <c r="F28" s="50"/>
      <c r="G28" s="45"/>
    </row>
    <row r="29" spans="1:7">
      <c r="A29" s="3"/>
      <c r="B29" s="58" t="s">
        <v>66</v>
      </c>
      <c r="C29" s="46"/>
      <c r="D29" s="46">
        <v>353.01</v>
      </c>
      <c r="E29" s="44"/>
      <c r="F29" s="50"/>
      <c r="G29" s="45"/>
    </row>
    <row r="30" spans="1:7" ht="18.75">
      <c r="A30" s="1"/>
      <c r="B30" s="1" t="s">
        <v>49</v>
      </c>
      <c r="C30" s="2"/>
      <c r="D30" s="38"/>
      <c r="E30"/>
      <c r="G30" s="1"/>
    </row>
    <row r="31" spans="1:7">
      <c r="A31" s="1"/>
      <c r="B31" s="1" t="s">
        <v>50</v>
      </c>
      <c r="D31" s="37"/>
      <c r="E31"/>
      <c r="G31" s="1"/>
    </row>
    <row r="32" spans="1:7">
      <c r="A32" s="1"/>
      <c r="B32" s="1" t="s">
        <v>51</v>
      </c>
      <c r="D32" s="40"/>
      <c r="E32"/>
      <c r="G32" s="1"/>
    </row>
    <row r="33" spans="1:7">
      <c r="A33" s="1"/>
      <c r="B33" s="1" t="s">
        <v>52</v>
      </c>
      <c r="D33" s="41"/>
      <c r="E33"/>
      <c r="G33" s="1"/>
    </row>
    <row r="34" spans="1:7">
      <c r="A34" s="1"/>
      <c r="B34" s="1" t="s">
        <v>56</v>
      </c>
      <c r="D34" s="41"/>
      <c r="E34"/>
      <c r="G34" s="1"/>
    </row>
    <row r="35" spans="1:7">
      <c r="A35" s="1"/>
      <c r="B35" s="1" t="s">
        <v>57</v>
      </c>
      <c r="D35" s="41"/>
      <c r="E35"/>
      <c r="G35" s="1"/>
    </row>
    <row r="36" spans="1:7">
      <c r="F36" s="41"/>
    </row>
    <row r="37" spans="1:7">
      <c r="F37" s="41"/>
    </row>
    <row r="38" spans="1:7">
      <c r="F38" s="42"/>
    </row>
    <row r="39" spans="1:7">
      <c r="F39" s="2"/>
    </row>
    <row r="40" spans="1:7">
      <c r="F40" s="2"/>
    </row>
  </sheetData>
  <mergeCells count="3">
    <mergeCell ref="C1:E1"/>
    <mergeCell ref="C3:E3"/>
    <mergeCell ref="B2:E2"/>
  </mergeCells>
  <pageMargins left="0.70866141732283472" right="0.70866141732283472" top="0.74803149606299213" bottom="0.74803149606299213" header="0.31496062992125984" footer="0.31496062992125984"/>
  <pageSetup paperSize="9" scale="94" orientation="landscape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workbookViewId="0">
      <selection activeCell="J23" sqref="J23"/>
    </sheetView>
  </sheetViews>
  <sheetFormatPr defaultRowHeight="15"/>
  <cols>
    <col min="1" max="1" width="4.28515625" style="4" customWidth="1"/>
    <col min="2" max="2" width="41.28515625" style="1" customWidth="1"/>
    <col min="3" max="3" width="10.140625" style="1" customWidth="1"/>
    <col min="4" max="5" width="12.28515625" style="1" customWidth="1"/>
    <col min="6" max="6" width="13.42578125" style="1" customWidth="1"/>
    <col min="7" max="7" width="10.42578125" style="1" customWidth="1"/>
    <col min="8" max="8" width="11.140625" style="1" customWidth="1"/>
    <col min="9" max="9" width="12.28515625" style="1" customWidth="1"/>
    <col min="10" max="16384" width="9.140625" style="1"/>
  </cols>
  <sheetData>
    <row r="1" spans="1:11" ht="37.5">
      <c r="A1" s="5"/>
      <c r="B1" s="10" t="s">
        <v>2</v>
      </c>
      <c r="C1" s="19" t="s">
        <v>5</v>
      </c>
      <c r="D1" s="5" t="s">
        <v>0</v>
      </c>
      <c r="E1" s="19" t="s">
        <v>1</v>
      </c>
      <c r="F1" s="3" t="s">
        <v>28</v>
      </c>
      <c r="G1" s="3" t="s">
        <v>29</v>
      </c>
      <c r="H1" s="3" t="s">
        <v>30</v>
      </c>
      <c r="I1" s="26" t="s">
        <v>36</v>
      </c>
    </row>
    <row r="2" spans="1:11" ht="18.75">
      <c r="A2" s="5"/>
      <c r="B2" s="53" t="s">
        <v>14</v>
      </c>
      <c r="C2" s="54"/>
      <c r="D2" s="54"/>
      <c r="E2" s="55"/>
      <c r="F2" s="27"/>
      <c r="G2" s="27"/>
      <c r="H2" s="27"/>
      <c r="I2" s="27"/>
    </row>
    <row r="3" spans="1:11" ht="18.75">
      <c r="A3" s="5">
        <v>1</v>
      </c>
      <c r="B3" s="10" t="s">
        <v>9</v>
      </c>
      <c r="C3" s="19"/>
      <c r="D3" s="5">
        <f>SUM(D4:D6)</f>
        <v>314434</v>
      </c>
      <c r="E3" s="11"/>
      <c r="F3" s="16"/>
      <c r="G3" s="16"/>
      <c r="H3" s="16"/>
      <c r="I3" s="16"/>
    </row>
    <row r="4" spans="1:11" ht="18.75">
      <c r="A4" s="5"/>
      <c r="B4" s="9" t="s">
        <v>10</v>
      </c>
      <c r="C4" s="19">
        <v>13750</v>
      </c>
      <c r="D4" s="5">
        <f>C4*12</f>
        <v>165000</v>
      </c>
      <c r="E4" s="11">
        <f t="shared" ref="E4:E16" si="0">D4/130</f>
        <v>1269.2307692307693</v>
      </c>
      <c r="F4" s="16"/>
      <c r="G4" s="16"/>
      <c r="H4" s="16"/>
      <c r="I4" s="16">
        <v>165000</v>
      </c>
    </row>
    <row r="5" spans="1:11" ht="18.75">
      <c r="A5" s="5"/>
      <c r="B5" s="9" t="s">
        <v>31</v>
      </c>
      <c r="C5" s="19">
        <v>17242</v>
      </c>
      <c r="D5" s="5">
        <f>C5*7</f>
        <v>120694</v>
      </c>
      <c r="E5" s="11">
        <f t="shared" si="0"/>
        <v>928.4153846153846</v>
      </c>
      <c r="F5" s="16">
        <v>120694</v>
      </c>
      <c r="G5" s="16"/>
      <c r="H5" s="16"/>
      <c r="I5" s="16"/>
    </row>
    <row r="6" spans="1:11" ht="18.75">
      <c r="A6" s="5"/>
      <c r="B6" s="9" t="s">
        <v>32</v>
      </c>
      <c r="C6" s="19">
        <v>5748</v>
      </c>
      <c r="D6" s="5">
        <f>C6*5</f>
        <v>28740</v>
      </c>
      <c r="E6" s="11">
        <f t="shared" si="0"/>
        <v>221.07692307692307</v>
      </c>
      <c r="F6" s="16"/>
      <c r="G6" s="16">
        <v>28740</v>
      </c>
      <c r="H6" s="16"/>
      <c r="I6" s="16"/>
    </row>
    <row r="7" spans="1:11" ht="18.75">
      <c r="A7" s="5">
        <v>2</v>
      </c>
      <c r="B7" s="9" t="s">
        <v>16</v>
      </c>
      <c r="C7" s="19"/>
      <c r="D7" s="16">
        <f>D3*0.302</f>
        <v>94959.067999999999</v>
      </c>
      <c r="E7" s="11">
        <f t="shared" si="0"/>
        <v>730.4543692307692</v>
      </c>
      <c r="F7" s="16">
        <f>D7/D3*F5</f>
        <v>36449.587999999996</v>
      </c>
      <c r="G7" s="16">
        <f>D7/D3*G6</f>
        <v>8679.48</v>
      </c>
      <c r="H7" s="16"/>
      <c r="I7" s="16">
        <f>D7/D3*I4</f>
        <v>49830</v>
      </c>
      <c r="K7" s="23"/>
    </row>
    <row r="8" spans="1:11" ht="18.75">
      <c r="A8" s="5">
        <v>3</v>
      </c>
      <c r="B8" s="9" t="s">
        <v>11</v>
      </c>
      <c r="C8" s="19"/>
      <c r="D8" s="5">
        <v>70000</v>
      </c>
      <c r="E8" s="11">
        <f t="shared" si="0"/>
        <v>538.46153846153845</v>
      </c>
      <c r="F8" s="16"/>
      <c r="G8" s="16"/>
      <c r="H8" s="16"/>
      <c r="I8" s="16">
        <v>70000</v>
      </c>
    </row>
    <row r="9" spans="1:11" ht="18.75">
      <c r="A9" s="5">
        <v>4</v>
      </c>
      <c r="B9" s="12" t="s">
        <v>6</v>
      </c>
      <c r="C9" s="13" t="s">
        <v>8</v>
      </c>
      <c r="D9" s="14">
        <v>125000</v>
      </c>
      <c r="E9" s="11">
        <f t="shared" si="0"/>
        <v>961.53846153846155</v>
      </c>
      <c r="F9" s="16"/>
      <c r="G9" s="28">
        <v>125000</v>
      </c>
      <c r="H9" s="16"/>
      <c r="I9" s="16"/>
    </row>
    <row r="10" spans="1:11" ht="18.75">
      <c r="A10" s="5">
        <v>5</v>
      </c>
      <c r="B10" s="12" t="s">
        <v>20</v>
      </c>
      <c r="C10" s="13"/>
      <c r="D10" s="14">
        <v>183607</v>
      </c>
      <c r="E10" s="11">
        <f t="shared" si="0"/>
        <v>1412.3615384615384</v>
      </c>
      <c r="F10" s="16"/>
      <c r="G10" s="16"/>
      <c r="H10" s="28">
        <v>183607</v>
      </c>
      <c r="I10" s="16"/>
    </row>
    <row r="11" spans="1:11" ht="18.75">
      <c r="A11" s="5">
        <v>6</v>
      </c>
      <c r="B11" s="12" t="s">
        <v>3</v>
      </c>
      <c r="C11" s="13" t="s">
        <v>7</v>
      </c>
      <c r="D11" s="14">
        <v>10000</v>
      </c>
      <c r="E11" s="11">
        <f t="shared" si="0"/>
        <v>76.92307692307692</v>
      </c>
      <c r="F11" s="16"/>
      <c r="G11" s="16"/>
      <c r="H11" s="16"/>
      <c r="I11" s="28">
        <v>10000</v>
      </c>
    </row>
    <row r="12" spans="1:11" ht="18.75">
      <c r="A12" s="5">
        <v>7</v>
      </c>
      <c r="B12" s="15" t="s">
        <v>12</v>
      </c>
      <c r="C12" s="8"/>
      <c r="D12" s="5">
        <v>30000</v>
      </c>
      <c r="E12" s="11">
        <f t="shared" si="0"/>
        <v>230.76923076923077</v>
      </c>
      <c r="F12" s="16">
        <v>30000</v>
      </c>
      <c r="G12" s="16"/>
      <c r="H12" s="16"/>
      <c r="I12" s="23"/>
    </row>
    <row r="13" spans="1:11" ht="18.75">
      <c r="A13" s="5">
        <v>8</v>
      </c>
      <c r="B13" s="15" t="s">
        <v>27</v>
      </c>
      <c r="C13" s="8"/>
      <c r="D13" s="5">
        <v>30000</v>
      </c>
      <c r="E13" s="11">
        <f t="shared" si="0"/>
        <v>230.76923076923077</v>
      </c>
      <c r="F13" s="16"/>
      <c r="G13" s="16"/>
      <c r="H13" s="16"/>
      <c r="I13" s="16">
        <v>30000</v>
      </c>
    </row>
    <row r="14" spans="1:11" ht="18.75">
      <c r="A14" s="5" t="s">
        <v>23</v>
      </c>
      <c r="B14" s="15" t="s">
        <v>24</v>
      </c>
      <c r="C14" s="8"/>
      <c r="D14" s="5">
        <v>10000</v>
      </c>
      <c r="E14" s="11">
        <f t="shared" si="0"/>
        <v>76.92307692307692</v>
      </c>
      <c r="F14" s="16"/>
      <c r="G14" s="16"/>
      <c r="H14" s="16"/>
      <c r="I14" s="16">
        <v>10000</v>
      </c>
    </row>
    <row r="15" spans="1:11" ht="18.75">
      <c r="A15" s="5">
        <v>9</v>
      </c>
      <c r="B15" s="15" t="s">
        <v>25</v>
      </c>
      <c r="C15" s="8"/>
      <c r="D15" s="5">
        <v>3000</v>
      </c>
      <c r="E15" s="11">
        <f t="shared" si="0"/>
        <v>23.076923076923077</v>
      </c>
      <c r="F15" s="16"/>
      <c r="G15" s="16"/>
      <c r="H15" s="16"/>
      <c r="I15" s="16">
        <v>3000</v>
      </c>
    </row>
    <row r="16" spans="1:11" ht="18.75">
      <c r="A16" s="5"/>
      <c r="B16" s="7" t="s">
        <v>4</v>
      </c>
      <c r="C16" s="7"/>
      <c r="D16" s="18">
        <f>SUM(D3,D7:D15)</f>
        <v>871000.06799999997</v>
      </c>
      <c r="E16" s="11">
        <f t="shared" si="0"/>
        <v>6700.0005230769229</v>
      </c>
      <c r="F16" s="18">
        <f>SUM(F3:F15)</f>
        <v>187143.58799999999</v>
      </c>
      <c r="G16" s="18">
        <f>SUM(G3:G15)</f>
        <v>162419.47999999998</v>
      </c>
      <c r="H16" s="18">
        <f>SUM(H3:H15)</f>
        <v>183607</v>
      </c>
      <c r="I16" s="18">
        <f>SUM(I3:I15)</f>
        <v>337830</v>
      </c>
      <c r="J16" s="1">
        <f>SUM(F16:H16)</f>
        <v>533170.06799999997</v>
      </c>
    </row>
    <row r="17" spans="1:10" ht="18.75">
      <c r="A17" s="5"/>
      <c r="B17" s="7" t="s">
        <v>33</v>
      </c>
      <c r="C17" s="7"/>
      <c r="D17" s="18"/>
      <c r="E17" s="11"/>
      <c r="F17" s="18">
        <f>I16/J16*F16</f>
        <v>118578.89654458247</v>
      </c>
      <c r="G17" s="18">
        <f>I16/J16*G16</f>
        <v>102913.07824954644</v>
      </c>
      <c r="H17" s="18">
        <f>I16/J16*H16</f>
        <v>116338.02520587109</v>
      </c>
      <c r="I17" s="18"/>
      <c r="J17" s="23">
        <f>SUM(F17:H17)</f>
        <v>337830</v>
      </c>
    </row>
    <row r="18" spans="1:10" ht="18.75">
      <c r="A18" s="5"/>
      <c r="B18" s="7" t="s">
        <v>34</v>
      </c>
      <c r="C18" s="7"/>
      <c r="D18" s="18"/>
      <c r="E18" s="11"/>
      <c r="F18" s="18">
        <f>SUM(F16:F17)</f>
        <v>305722.48454458243</v>
      </c>
      <c r="G18" s="18">
        <f>SUM(G16:G17)</f>
        <v>265332.55824954645</v>
      </c>
      <c r="H18" s="18">
        <f>SUM(H16:H17)</f>
        <v>299945.02520587109</v>
      </c>
      <c r="I18" s="18"/>
      <c r="J18" s="23">
        <f>SUM(F18:H18)</f>
        <v>871000.06799999997</v>
      </c>
    </row>
    <row r="19" spans="1:10" ht="18.75">
      <c r="A19" s="5"/>
      <c r="B19" s="7" t="s">
        <v>35</v>
      </c>
      <c r="C19" s="7"/>
      <c r="D19" s="18"/>
      <c r="E19" s="11">
        <f>SUM(F19:H19)</f>
        <v>6700.0005230769229</v>
      </c>
      <c r="F19" s="18">
        <f>F18/130</f>
        <v>2351.7114195737108</v>
      </c>
      <c r="G19" s="18">
        <f>G18/130</f>
        <v>2041.0196788426649</v>
      </c>
      <c r="H19" s="18">
        <f>H18/130</f>
        <v>2307.269424660547</v>
      </c>
      <c r="I19" s="18"/>
    </row>
    <row r="20" spans="1:10" ht="18.75">
      <c r="A20" s="25"/>
      <c r="B20" s="20"/>
      <c r="C20" s="20"/>
      <c r="D20" s="21"/>
      <c r="E20" s="22"/>
      <c r="F20" s="21"/>
      <c r="G20" s="21"/>
      <c r="H20" s="21"/>
      <c r="I20" s="20"/>
    </row>
    <row r="21" spans="1:10" ht="18.75">
      <c r="A21" s="25"/>
      <c r="B21" s="20"/>
      <c r="C21" s="20"/>
      <c r="D21" s="21"/>
      <c r="E21" s="22"/>
      <c r="F21" s="21"/>
      <c r="G21" s="21"/>
      <c r="H21" s="21"/>
      <c r="I21" s="20"/>
    </row>
    <row r="22" spans="1:10" ht="18.75">
      <c r="A22" s="25"/>
      <c r="B22" s="20"/>
      <c r="C22" s="20"/>
      <c r="D22" s="21"/>
      <c r="E22" s="22"/>
      <c r="F22" s="21"/>
      <c r="G22" s="21"/>
      <c r="H22" s="21"/>
      <c r="I22" s="20"/>
    </row>
    <row r="23" spans="1:10" ht="18.75">
      <c r="A23" s="25"/>
      <c r="B23" s="20"/>
      <c r="C23" s="20"/>
      <c r="D23" s="21"/>
      <c r="E23" s="22"/>
      <c r="F23" s="21"/>
      <c r="G23" s="21"/>
      <c r="H23" s="21"/>
      <c r="I23" s="20"/>
    </row>
    <row r="24" spans="1:10" ht="18.75">
      <c r="A24" s="25"/>
      <c r="B24" s="20"/>
      <c r="C24" s="20"/>
      <c r="D24" s="21"/>
      <c r="E24" s="22"/>
      <c r="F24" s="21"/>
      <c r="G24" s="21"/>
      <c r="H24" s="21"/>
      <c r="I24" s="20"/>
    </row>
    <row r="25" spans="1:10" ht="18.75">
      <c r="A25" s="25"/>
      <c r="B25" s="20"/>
      <c r="C25" s="20"/>
      <c r="D25" s="21"/>
      <c r="E25" s="22"/>
      <c r="F25" s="21"/>
      <c r="G25" s="21"/>
      <c r="H25" s="21"/>
      <c r="I25" s="20"/>
    </row>
    <row r="26" spans="1:10" ht="18.75">
      <c r="A26" s="25"/>
      <c r="B26" s="56" t="s">
        <v>15</v>
      </c>
      <c r="C26" s="57"/>
      <c r="D26" s="57"/>
      <c r="E26" s="57"/>
      <c r="F26" s="6"/>
      <c r="G26" s="6"/>
      <c r="H26" s="6"/>
      <c r="I26" s="6"/>
    </row>
    <row r="27" spans="1:10" ht="37.5">
      <c r="A27" s="24">
        <v>8</v>
      </c>
      <c r="B27" s="17" t="s">
        <v>26</v>
      </c>
      <c r="C27" s="14"/>
      <c r="D27" s="14">
        <v>90000</v>
      </c>
      <c r="E27" s="16">
        <f>D27/130</f>
        <v>692.30769230769226</v>
      </c>
      <c r="F27" s="6"/>
      <c r="G27" s="6"/>
      <c r="H27" s="6"/>
      <c r="I27" s="6"/>
    </row>
    <row r="28" spans="1:10" ht="18.75">
      <c r="A28" s="5">
        <v>9</v>
      </c>
      <c r="B28" s="12" t="s">
        <v>13</v>
      </c>
      <c r="C28" s="5"/>
      <c r="D28" s="5">
        <v>70000</v>
      </c>
      <c r="E28" s="16">
        <f>D28/130</f>
        <v>538.46153846153845</v>
      </c>
      <c r="F28" s="6"/>
      <c r="G28" s="6"/>
      <c r="H28" s="6"/>
      <c r="I28" s="6"/>
    </row>
    <row r="29" spans="1:10" ht="38.25" customHeight="1">
      <c r="A29" s="5">
        <v>11</v>
      </c>
      <c r="B29" s="8" t="s">
        <v>22</v>
      </c>
      <c r="C29" s="3" t="s">
        <v>17</v>
      </c>
      <c r="D29" s="5">
        <v>140000</v>
      </c>
      <c r="E29" s="16">
        <f>D29/130</f>
        <v>1076.9230769230769</v>
      </c>
      <c r="F29" s="6"/>
      <c r="G29" s="6"/>
      <c r="H29" s="6"/>
      <c r="I29" s="6"/>
    </row>
    <row r="30" spans="1:10" ht="18.75">
      <c r="A30" s="5"/>
      <c r="B30" s="7" t="s">
        <v>4</v>
      </c>
      <c r="C30" s="7"/>
      <c r="D30" s="7">
        <f>SUM(D27:D29)</f>
        <v>300000</v>
      </c>
      <c r="E30" s="18">
        <f>D30/130</f>
        <v>2307.6923076923076</v>
      </c>
      <c r="F30" s="6"/>
      <c r="G30" s="6"/>
      <c r="H30" s="6"/>
      <c r="I30" s="6"/>
    </row>
    <row r="31" spans="1:10" ht="18.75">
      <c r="A31" s="7"/>
      <c r="B31" s="7" t="s">
        <v>21</v>
      </c>
      <c r="C31" s="7"/>
      <c r="D31" s="7">
        <f>SUM(D16,D30)</f>
        <v>1171000.068</v>
      </c>
      <c r="E31" s="18">
        <f>D31/130</f>
        <v>9007.6928307692306</v>
      </c>
      <c r="F31" s="6"/>
      <c r="G31" s="6"/>
      <c r="H31" s="6"/>
      <c r="I31" s="6"/>
    </row>
    <row r="32" spans="1:10">
      <c r="E32" s="2"/>
    </row>
    <row r="33" spans="2:5">
      <c r="E33" s="2"/>
    </row>
    <row r="34" spans="2:5" ht="18.75">
      <c r="B34" s="6" t="s">
        <v>18</v>
      </c>
      <c r="C34" s="6"/>
      <c r="D34" s="6" t="s">
        <v>19</v>
      </c>
      <c r="E34" s="6"/>
    </row>
  </sheetData>
  <mergeCells count="2">
    <mergeCell ref="B26:E26"/>
    <mergeCell ref="B2:E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2018-11-01T17:24:58Z</dcterms:modified>
</cp:coreProperties>
</file>